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880047\Desktop\新しいフォルダー\"/>
    </mc:Choice>
  </mc:AlternateContent>
  <xr:revisionPtr revIDLastSave="0" documentId="13_ncr:1_{EC9699A4-C9F9-44F8-A147-2C2CE8DF6150}" xr6:coauthVersionLast="47" xr6:coauthVersionMax="47" xr10:uidLastSave="{00000000-0000-0000-0000-000000000000}"/>
  <bookViews>
    <workbookView xWindow="-108" yWindow="-108" windowWidth="23256" windowHeight="12456" xr2:uid="{09B35844-A4C9-384C-B161-73F63E7F5D8D}"/>
  </bookViews>
  <sheets>
    <sheet name="項目１～3_2023年度(本土）" sheetId="1" r:id="rId1"/>
    <sheet name="項目4_2023年度(大島）" sheetId="2" r:id="rId2"/>
    <sheet name="項目5～6_2023年度(長島）" sheetId="3" r:id="rId3"/>
    <sheet name="項目7_2023年度(原島）" sheetId="4" r:id="rId4"/>
    <sheet name="項目8_2023年度(机島）" sheetId="5" r:id="rId5"/>
    <sheet name="項目9_2023年度(平島）" sheetId="6" r:id="rId6"/>
    <sheet name="項目10_2024年度(本土①）" sheetId="7" r:id="rId7"/>
    <sheet name="項目11_2024年度(本土②）" sheetId="8" r:id="rId8"/>
    <sheet name="項目12_2024年度(本土③）" sheetId="9" r:id="rId9"/>
    <sheet name="項目13_2025年度(本土①）" sheetId="10" r:id="rId10"/>
    <sheet name="項目14_2025年度(本土②）" sheetId="11" r:id="rId11"/>
    <sheet name="項目15_2025年度(本土③）"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2" l="1"/>
  <c r="C7" i="12"/>
  <c r="C6" i="12"/>
  <c r="F6" i="12" s="1"/>
  <c r="L15" i="12"/>
  <c r="K15" i="12"/>
  <c r="F7" i="12"/>
  <c r="F8" i="12" s="1"/>
  <c r="C8" i="11"/>
  <c r="C7" i="11"/>
  <c r="C6" i="11"/>
  <c r="L15" i="11"/>
  <c r="K15" i="11"/>
  <c r="F7" i="11"/>
  <c r="F8" i="11" s="1"/>
  <c r="C8" i="10"/>
  <c r="C7" i="10"/>
  <c r="C6" i="10"/>
  <c r="L15" i="10"/>
  <c r="K15" i="10"/>
  <c r="F7" i="10"/>
  <c r="F8" i="10" s="1"/>
  <c r="C8" i="9"/>
  <c r="C7" i="9"/>
  <c r="C6" i="9"/>
  <c r="L15" i="9"/>
  <c r="K15" i="9"/>
  <c r="F7" i="9"/>
  <c r="F8" i="9" s="1"/>
  <c r="C8" i="8"/>
  <c r="C7" i="8"/>
  <c r="C6" i="8"/>
  <c r="L15" i="8"/>
  <c r="K15" i="8"/>
  <c r="F8" i="8"/>
  <c r="F7" i="8"/>
  <c r="C13" i="12" l="1"/>
  <c r="F6" i="11"/>
  <c r="C13" i="11"/>
  <c r="F6" i="10"/>
  <c r="C13" i="10" s="1"/>
  <c r="F6" i="9"/>
  <c r="C13" i="9" s="1"/>
  <c r="F6" i="8"/>
  <c r="C13" i="8" s="1"/>
  <c r="C8" i="7"/>
  <c r="C7" i="7"/>
  <c r="C6" i="7"/>
  <c r="K15" i="7"/>
  <c r="L15" i="7"/>
  <c r="F8" i="7"/>
  <c r="F7" i="7"/>
  <c r="C8" i="6"/>
  <c r="C7" i="6"/>
  <c r="C6" i="6"/>
  <c r="L15" i="6"/>
  <c r="K15" i="6"/>
  <c r="F7" i="6"/>
  <c r="F8" i="6" s="1"/>
  <c r="C8" i="5"/>
  <c r="C7" i="5"/>
  <c r="C6" i="5"/>
  <c r="L15" i="5"/>
  <c r="K15" i="5"/>
  <c r="F7" i="5"/>
  <c r="F8" i="5" s="1"/>
  <c r="C8" i="4"/>
  <c r="C7" i="4"/>
  <c r="C6" i="4"/>
  <c r="L15" i="4"/>
  <c r="K15" i="4"/>
  <c r="F7" i="4"/>
  <c r="F8" i="4" s="1"/>
  <c r="C8" i="3"/>
  <c r="C7" i="3"/>
  <c r="C6" i="3"/>
  <c r="L15" i="3"/>
  <c r="K15" i="3"/>
  <c r="F7" i="3"/>
  <c r="F8" i="3" s="1"/>
  <c r="C8" i="2"/>
  <c r="C7" i="2"/>
  <c r="C6" i="2"/>
  <c r="L15" i="2"/>
  <c r="K15" i="2"/>
  <c r="F8" i="2"/>
  <c r="F7" i="2"/>
  <c r="C8" i="1"/>
  <c r="F8" i="1"/>
  <c r="F7" i="1"/>
  <c r="C7" i="1"/>
  <c r="C6" i="1"/>
  <c r="F6" i="1"/>
  <c r="F6" i="7" l="1"/>
  <c r="C13" i="7" s="1"/>
  <c r="F6" i="6"/>
  <c r="C13" i="6" s="1"/>
  <c r="F6" i="5"/>
  <c r="C13" i="5" s="1"/>
  <c r="F6" i="4"/>
  <c r="C13" i="4" s="1"/>
  <c r="F6" i="3"/>
  <c r="C13" i="3" s="1"/>
  <c r="F6" i="2"/>
  <c r="C13" i="2"/>
  <c r="K15" i="1"/>
  <c r="L15" i="1"/>
  <c r="C13" i="1" l="1"/>
</calcChain>
</file>

<file path=xl/sharedStrings.xml><?xml version="1.0" encoding="utf-8"?>
<sst xmlns="http://schemas.openxmlformats.org/spreadsheetml/2006/main" count="324" uniqueCount="36">
  <si>
    <t>ベースラインの計算シート</t>
    <rPh sb="7" eb="9">
      <t xml:space="preserve">ケイサン </t>
    </rPh>
    <phoneticPr fontId="1"/>
  </si>
  <si>
    <t>対照区で用いた吸収係数（トンCO2/ha/年）</t>
    <rPh sb="0" eb="2">
      <t xml:space="preserve">タイショウ </t>
    </rPh>
    <rPh sb="2" eb="3">
      <t xml:space="preserve">カツドウク </t>
    </rPh>
    <rPh sb="4" eb="5">
      <t xml:space="preserve">モチイタ </t>
    </rPh>
    <rPh sb="7" eb="11">
      <t xml:space="preserve">キュウシュウケイスウ </t>
    </rPh>
    <rPh sb="21" eb="22">
      <t xml:space="preserve">ネン </t>
    </rPh>
    <phoneticPr fontId="1"/>
  </si>
  <si>
    <t>対照区における吸収量の増減量（トンCO2/年）プラスが増加</t>
    <rPh sb="0" eb="3">
      <t xml:space="preserve">タイショウク </t>
    </rPh>
    <rPh sb="7" eb="10">
      <t xml:space="preserve">キュウシュウリョウノ </t>
    </rPh>
    <rPh sb="11" eb="13">
      <t xml:space="preserve">ゾウゲン </t>
    </rPh>
    <rPh sb="13" eb="14">
      <t xml:space="preserve">リョウ </t>
    </rPh>
    <rPh sb="27" eb="29">
      <t xml:space="preserve">ゾウカ </t>
    </rPh>
    <phoneticPr fontId="1"/>
  </si>
  <si>
    <t>もしベースラインが正の値であれば、そのままオンラインのベースラインに入力</t>
    <rPh sb="9" eb="10">
      <t xml:space="preserve">タダシイ </t>
    </rPh>
    <rPh sb="11" eb="12">
      <t xml:space="preserve">アタイ </t>
    </rPh>
    <rPh sb="34" eb="36">
      <t xml:space="preserve">ニュウリョク </t>
    </rPh>
    <phoneticPr fontId="1"/>
  </si>
  <si>
    <t>入力項目（黒の太枠内に入力）</t>
    <rPh sb="0" eb="2">
      <t xml:space="preserve">ニュウリョク </t>
    </rPh>
    <rPh sb="2" eb="4">
      <t xml:space="preserve">コウモク </t>
    </rPh>
    <rPh sb="5" eb="6">
      <t xml:space="preserve">クロ </t>
    </rPh>
    <rPh sb="7" eb="10">
      <t xml:space="preserve">フトワクナイ </t>
    </rPh>
    <rPh sb="11" eb="13">
      <t xml:space="preserve">ニュウリョク </t>
    </rPh>
    <phoneticPr fontId="1"/>
  </si>
  <si>
    <t>活動区における活動前の実勢面積（ha）</t>
    <rPh sb="0" eb="2">
      <t xml:space="preserve">カツドウ </t>
    </rPh>
    <rPh sb="2" eb="3">
      <t xml:space="preserve">シンセイク </t>
    </rPh>
    <rPh sb="7" eb="10">
      <t xml:space="preserve">カツドウマエ </t>
    </rPh>
    <rPh sb="11" eb="13">
      <t xml:space="preserve">ジッセイ </t>
    </rPh>
    <rPh sb="13" eb="15">
      <t xml:space="preserve">メンセキ </t>
    </rPh>
    <phoneticPr fontId="1"/>
  </si>
  <si>
    <t>対照区における活動前の実勢面積（ha）</t>
    <rPh sb="0" eb="2">
      <t xml:space="preserve">タイショウ </t>
    </rPh>
    <rPh sb="2" eb="3">
      <t xml:space="preserve">シンセイク </t>
    </rPh>
    <rPh sb="7" eb="10">
      <t xml:space="preserve">カツドウマエ </t>
    </rPh>
    <rPh sb="11" eb="13">
      <t xml:space="preserve">ジッセイ </t>
    </rPh>
    <rPh sb="13" eb="15">
      <t xml:space="preserve">メンセキ </t>
    </rPh>
    <phoneticPr fontId="1"/>
  </si>
  <si>
    <t>対照区における活動後の実勢面積（ha）</t>
    <rPh sb="0" eb="2">
      <t xml:space="preserve">タイショウ </t>
    </rPh>
    <rPh sb="2" eb="3">
      <t xml:space="preserve">シンセイク </t>
    </rPh>
    <rPh sb="7" eb="9">
      <t xml:space="preserve">カツドウマエ </t>
    </rPh>
    <rPh sb="9" eb="10">
      <t xml:space="preserve">ゴ </t>
    </rPh>
    <rPh sb="11" eb="13">
      <t xml:space="preserve">ジッセイ </t>
    </rPh>
    <rPh sb="13" eb="15">
      <t xml:space="preserve">メンセキ </t>
    </rPh>
    <phoneticPr fontId="1"/>
  </si>
  <si>
    <r>
      <t xml:space="preserve">活動区で用いた吸収係数（トンCO2/ha/年）
</t>
    </r>
    <r>
      <rPr>
        <sz val="11"/>
        <color theme="1"/>
        <rFont val="游ゴシック"/>
        <family val="3"/>
        <charset val="128"/>
        <scheme val="minor"/>
      </rPr>
      <t>※式２を使用の場合は、システムで自動計算された吸収係数を記入</t>
    </r>
    <rPh sb="0" eb="3">
      <t xml:space="preserve">カツドウク </t>
    </rPh>
    <rPh sb="4" eb="5">
      <t xml:space="preserve">モチイタ </t>
    </rPh>
    <rPh sb="7" eb="11">
      <t xml:space="preserve">キュウシュウケイスウ </t>
    </rPh>
    <rPh sb="21" eb="22">
      <t xml:space="preserve">ネン </t>
    </rPh>
    <rPh sb="28" eb="30">
      <t>シヨウ</t>
    </rPh>
    <rPh sb="31" eb="33">
      <t xml:space="preserve">バアイハ </t>
    </rPh>
    <rPh sb="40" eb="44">
      <t xml:space="preserve">ジドウケイサン </t>
    </rPh>
    <rPh sb="47" eb="51">
      <t xml:space="preserve">キュウシュウケイスウヲ </t>
    </rPh>
    <rPh sb="52" eb="54">
      <t xml:space="preserve">キニュウ </t>
    </rPh>
    <phoneticPr fontId="1"/>
  </si>
  <si>
    <t>もし負の値であれば、ベースラインの欄には「ゼロ」を入力し、備考に「ベースラインがマイナスのため、別項目に吸収量として入力」と付記する。そして、別項目を新たに作成し、面積はダミーとして1ha、吸収係数は算出されたベースライン値を入力、ベースラインをゼロと入力する。これにより、マイナスベースライン値が考慮された申請書全体の吸収量が合うように処理する</t>
    <rPh sb="75" eb="76">
      <t>アラ</t>
    </rPh>
    <rPh sb="78" eb="80">
      <t>サクセイ</t>
    </rPh>
    <rPh sb="82" eb="84">
      <t>メンセキ</t>
    </rPh>
    <rPh sb="95" eb="99">
      <t>キュウシュウケイスウ</t>
    </rPh>
    <rPh sb="100" eb="102">
      <t>サンシュツ</t>
    </rPh>
    <rPh sb="111" eb="112">
      <t>チ</t>
    </rPh>
    <rPh sb="113" eb="115">
      <t>ニュウリョク</t>
    </rPh>
    <rPh sb="126" eb="128">
      <t>ニュウリョク</t>
    </rPh>
    <rPh sb="147" eb="148">
      <t>チ</t>
    </rPh>
    <rPh sb="149" eb="151">
      <t>コウリョ</t>
    </rPh>
    <rPh sb="154" eb="156">
      <t>シンセイ</t>
    </rPh>
    <rPh sb="156" eb="157">
      <t>ショ</t>
    </rPh>
    <rPh sb="157" eb="159">
      <t>ゼンタイ</t>
    </rPh>
    <rPh sb="160" eb="162">
      <t>キュウシュウ</t>
    </rPh>
    <rPh sb="162" eb="163">
      <t>リョウ</t>
    </rPh>
    <rPh sb="164" eb="165">
      <t>ア</t>
    </rPh>
    <rPh sb="169" eb="171">
      <t>ショリ</t>
    </rPh>
    <phoneticPr fontId="1"/>
  </si>
  <si>
    <t>活動区における活動後の実勢面積（ha）</t>
    <rPh sb="0" eb="2">
      <t xml:space="preserve">カツドウ </t>
    </rPh>
    <rPh sb="2" eb="3">
      <t xml:space="preserve">シンセイク </t>
    </rPh>
    <rPh sb="7" eb="9">
      <t>カツドウ</t>
    </rPh>
    <rPh sb="9" eb="10">
      <t>ゴ</t>
    </rPh>
    <rPh sb="11" eb="13">
      <t xml:space="preserve">ジッセイ </t>
    </rPh>
    <rPh sb="13" eb="15">
      <t xml:space="preserve">メンセキ </t>
    </rPh>
    <phoneticPr fontId="1"/>
  </si>
  <si>
    <t>活動区の実勢面積で標準化</t>
    <rPh sb="0" eb="3">
      <t xml:space="preserve">カツドウク </t>
    </rPh>
    <rPh sb="4" eb="6">
      <t>ジッセイ</t>
    </rPh>
    <rPh sb="6" eb="8">
      <t xml:space="preserve">メンセキ </t>
    </rPh>
    <rPh sb="9" eb="12">
      <t xml:space="preserve">ヒョウジュンカ </t>
    </rPh>
    <phoneticPr fontId="1"/>
  </si>
  <si>
    <t>活動区における活動前の吸収量（BACIのBefore）</t>
    <rPh sb="0" eb="2">
      <t>カツドウ</t>
    </rPh>
    <rPh sb="2" eb="3">
      <t>ク</t>
    </rPh>
    <rPh sb="7" eb="9">
      <t>カツドウ</t>
    </rPh>
    <rPh sb="9" eb="10">
      <t>マエ</t>
    </rPh>
    <rPh sb="11" eb="13">
      <t>キュウシュウ</t>
    </rPh>
    <rPh sb="13" eb="14">
      <t>リョウ</t>
    </rPh>
    <phoneticPr fontId="1"/>
  </si>
  <si>
    <t>ベースライン(BeforeとControlの合計)（トンCO2/年）</t>
    <rPh sb="22" eb="24">
      <t>ゴウケイ</t>
    </rPh>
    <rPh sb="32" eb="33">
      <t xml:space="preserve">ネｎ </t>
    </rPh>
    <phoneticPr fontId="1"/>
  </si>
  <si>
    <t>←原則は、活動区の吸収係数と同一</t>
    <rPh sb="1" eb="3">
      <t xml:space="preserve">ゲンソク </t>
    </rPh>
    <rPh sb="5" eb="8">
      <t xml:space="preserve">カツドウク </t>
    </rPh>
    <rPh sb="9" eb="13">
      <t xml:space="preserve">キュウシュウケイスウト </t>
    </rPh>
    <rPh sb="14" eb="16">
      <t xml:space="preserve">ドウイツ </t>
    </rPh>
    <phoneticPr fontId="1"/>
  </si>
  <si>
    <t>計</t>
    <rPh sb="0" eb="1">
      <t>ケイ</t>
    </rPh>
    <phoneticPr fontId="1"/>
  </si>
  <si>
    <t>項目１（本土2023）</t>
    <rPh sb="0" eb="2">
      <t>コウモク</t>
    </rPh>
    <rPh sb="4" eb="6">
      <t>ホンド</t>
    </rPh>
    <phoneticPr fontId="1"/>
  </si>
  <si>
    <t>項目２（本土2023）</t>
    <rPh sb="0" eb="2">
      <t>コウモク</t>
    </rPh>
    <phoneticPr fontId="1"/>
  </si>
  <si>
    <t>項目３（本土2023）</t>
    <rPh sb="0" eb="2">
      <t>コウモク</t>
    </rPh>
    <phoneticPr fontId="1"/>
  </si>
  <si>
    <t>項目５（長島2023）</t>
    <rPh sb="0" eb="2">
      <t>コウモク</t>
    </rPh>
    <rPh sb="4" eb="6">
      <t>ナガシマ</t>
    </rPh>
    <phoneticPr fontId="1"/>
  </si>
  <si>
    <t>項目４（大島2023）</t>
    <rPh sb="0" eb="2">
      <t>コウモク</t>
    </rPh>
    <rPh sb="4" eb="6">
      <t>オオシマ</t>
    </rPh>
    <phoneticPr fontId="1"/>
  </si>
  <si>
    <t>項目６（長島2023）</t>
    <rPh sb="0" eb="2">
      <t>コウモク</t>
    </rPh>
    <phoneticPr fontId="1"/>
  </si>
  <si>
    <t>項目７（原島2023）</t>
    <rPh sb="0" eb="2">
      <t>コウモク</t>
    </rPh>
    <rPh sb="4" eb="5">
      <t>ハラ</t>
    </rPh>
    <phoneticPr fontId="1"/>
  </si>
  <si>
    <t>項目８（机島2023）</t>
    <rPh sb="0" eb="2">
      <t>コウモク</t>
    </rPh>
    <rPh sb="4" eb="6">
      <t>ツクエシマ</t>
    </rPh>
    <phoneticPr fontId="1"/>
  </si>
  <si>
    <t>項目９（平島2023）</t>
    <rPh sb="0" eb="2">
      <t>コウモク</t>
    </rPh>
    <rPh sb="4" eb="6">
      <t>ヒラシマ</t>
    </rPh>
    <phoneticPr fontId="1"/>
  </si>
  <si>
    <t>面積</t>
    <rPh sb="0" eb="2">
      <t>メンセキ</t>
    </rPh>
    <phoneticPr fontId="1"/>
  </si>
  <si>
    <t>活動前</t>
    <rPh sb="0" eb="2">
      <t>カツドウ</t>
    </rPh>
    <rPh sb="2" eb="3">
      <t>マエ</t>
    </rPh>
    <phoneticPr fontId="1"/>
  </si>
  <si>
    <t>活動後</t>
    <rPh sb="0" eb="2">
      <t>カツドウ</t>
    </rPh>
    <rPh sb="2" eb="3">
      <t>アト</t>
    </rPh>
    <phoneticPr fontId="1"/>
  </si>
  <si>
    <t>吸収係数（独自計算値）</t>
    <rPh sb="0" eb="4">
      <t>キュウシュウケイスウ</t>
    </rPh>
    <rPh sb="5" eb="7">
      <t>ドクジ</t>
    </rPh>
    <rPh sb="7" eb="10">
      <t>ケイサンチ</t>
    </rPh>
    <phoneticPr fontId="1"/>
  </si>
  <si>
    <t>項目10（本土2024）</t>
    <rPh sb="0" eb="2">
      <t>コウモク</t>
    </rPh>
    <rPh sb="5" eb="7">
      <t>ホンド</t>
    </rPh>
    <phoneticPr fontId="1"/>
  </si>
  <si>
    <t>項目11（本土2024）</t>
    <rPh sb="0" eb="2">
      <t>コウモク</t>
    </rPh>
    <phoneticPr fontId="1"/>
  </si>
  <si>
    <t>項目12（本土2024）</t>
    <rPh sb="0" eb="2">
      <t>コウモク</t>
    </rPh>
    <phoneticPr fontId="1"/>
  </si>
  <si>
    <t>項目13（本土2025）</t>
    <rPh sb="0" eb="2">
      <t>コウモク</t>
    </rPh>
    <rPh sb="5" eb="7">
      <t>ホンド</t>
    </rPh>
    <phoneticPr fontId="1"/>
  </si>
  <si>
    <t>項目14（本土2025）</t>
    <rPh sb="0" eb="2">
      <t>コウモク</t>
    </rPh>
    <phoneticPr fontId="1"/>
  </si>
  <si>
    <t>項目15（本土2025）</t>
    <rPh sb="0" eb="2">
      <t>コウモク</t>
    </rPh>
    <phoneticPr fontId="1"/>
  </si>
  <si>
    <t>申請期間における周辺（対照）エリアにおける藻場の繁茂状況は不明である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</si>
</sst>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2"/>
      <color theme="1"/>
      <name val="游ゴシック"/>
      <family val="3"/>
      <charset val="128"/>
      <scheme val="minor"/>
    </font>
    <font>
      <sz val="12"/>
      <color rgb="FFFF0000"/>
      <name val="游ゴシック"/>
      <family val="2"/>
      <charset val="128"/>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FF0000"/>
      </left>
      <right style="medium">
        <color rgb="FFFF0000"/>
      </right>
      <top style="medium">
        <color rgb="FFFF0000"/>
      </top>
      <bottom style="medium">
        <color rgb="FFFF0000"/>
      </bottom>
      <diagonal/>
    </border>
    <border>
      <left/>
      <right/>
      <top/>
      <bottom style="double">
        <color indexed="64"/>
      </bottom>
      <diagonal/>
    </border>
    <border>
      <left/>
      <right/>
      <top/>
      <bottom style="thin">
        <color indexed="64"/>
      </bottom>
      <diagonal/>
    </border>
  </borders>
  <cellStyleXfs count="1">
    <xf numFmtId="0" fontId="0" fillId="0" borderId="0">
      <alignment vertical="center"/>
    </xf>
  </cellStyleXfs>
  <cellXfs count="14">
    <xf numFmtId="0" fontId="0" fillId="0" borderId="0" xfId="0">
      <alignment vertical="center"/>
    </xf>
    <xf numFmtId="0" fontId="3" fillId="0" borderId="0" xfId="0" applyFont="1" applyAlignment="1" applyProtection="1">
      <alignment vertical="center" wrapText="1"/>
      <protection locked="0"/>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1" xfId="0" applyBorder="1" applyProtection="1">
      <alignment vertical="center"/>
      <protection locked="0"/>
    </xf>
    <xf numFmtId="0" fontId="0" fillId="0" borderId="2" xfId="0" applyBorder="1" applyProtection="1">
      <alignment vertical="center"/>
      <protection locked="0"/>
    </xf>
    <xf numFmtId="0" fontId="0" fillId="0" borderId="3" xfId="0" applyBorder="1">
      <alignment vertical="center"/>
    </xf>
    <xf numFmtId="0" fontId="4" fillId="0" borderId="1" xfId="0" applyFont="1" applyBorder="1" applyProtection="1">
      <alignment vertical="center"/>
      <protection locked="0"/>
    </xf>
    <xf numFmtId="0" fontId="0" fillId="0" borderId="4" xfId="0" applyBorder="1" applyProtection="1">
      <alignment vertical="center"/>
      <protection locked="0"/>
    </xf>
    <xf numFmtId="0" fontId="0" fillId="0" borderId="5" xfId="0" applyBorder="1" applyAlignment="1" applyProtection="1">
      <alignment horizontal="center" vertical="center"/>
      <protection locked="0"/>
    </xf>
    <xf numFmtId="2" fontId="0" fillId="0" borderId="0" xfId="0" applyNumberFormat="1" applyProtection="1">
      <alignment vertical="center"/>
      <protection locked="0"/>
    </xf>
    <xf numFmtId="2" fontId="0" fillId="0" borderId="1" xfId="0" applyNumberFormat="1" applyBorder="1" applyProtection="1">
      <alignment vertical="center"/>
      <protection locked="0"/>
    </xf>
    <xf numFmtId="0" fontId="0" fillId="0" borderId="0" xfId="0" applyAlignment="1" applyProtection="1">
      <alignment horizontal="center" vertical="center"/>
      <protection locked="0"/>
    </xf>
    <xf numFmtId="0" fontId="4" fillId="2" borderId="0" xfId="0" applyFont="1" applyFill="1" applyAlignment="1" applyProtection="1">
      <alignment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9938E-7AFB-9643-BE2B-868566DA40DC}">
  <dimension ref="B2:M16"/>
  <sheetViews>
    <sheetView tabSelected="1" zoomScale="70" zoomScaleNormal="70" workbookViewId="0">
      <selection activeCell="B15" sqref="B15"/>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K6</f>
        <v>5</v>
      </c>
      <c r="E6" s="3" t="s">
        <v>12</v>
      </c>
      <c r="F6" s="2">
        <f>C6*C8</f>
        <v>21.45</v>
      </c>
      <c r="J6" s="2" t="s">
        <v>16</v>
      </c>
      <c r="K6" s="10">
        <v>5</v>
      </c>
      <c r="L6" s="2">
        <v>31.48</v>
      </c>
      <c r="M6" s="2">
        <v>4.29</v>
      </c>
    </row>
    <row r="7" spans="2:13" ht="40.200000000000003" thickBot="1" x14ac:dyDescent="0.55000000000000004">
      <c r="B7" s="3" t="s">
        <v>10</v>
      </c>
      <c r="C7" s="7">
        <f>SUM(L6:L8)</f>
        <v>86.74</v>
      </c>
      <c r="E7" s="3" t="s">
        <v>2</v>
      </c>
      <c r="F7">
        <f>(C10-C9)*C11</f>
        <v>0</v>
      </c>
      <c r="J7" s="2" t="s">
        <v>17</v>
      </c>
      <c r="L7" s="2">
        <v>25.38</v>
      </c>
    </row>
    <row r="8" spans="2:13" ht="40.049999999999997" customHeight="1" thickBot="1" x14ac:dyDescent="0.55000000000000004">
      <c r="B8" s="3" t="s">
        <v>8</v>
      </c>
      <c r="C8" s="4">
        <f>M6</f>
        <v>4.29</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21.45</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D684E-5F40-40DF-86E2-EE6CA234F368}">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2025</v>
      </c>
      <c r="K5" s="9" t="s">
        <v>26</v>
      </c>
      <c r="L5" s="9" t="s">
        <v>27</v>
      </c>
      <c r="M5" s="9" t="s">
        <v>28</v>
      </c>
    </row>
    <row r="6" spans="2:13" ht="40.049999999999997" customHeight="1" thickBot="1" x14ac:dyDescent="0.55000000000000004">
      <c r="B6" s="3" t="s">
        <v>5</v>
      </c>
      <c r="C6" s="11">
        <f>K6</f>
        <v>1.93</v>
      </c>
      <c r="E6" s="3" t="s">
        <v>12</v>
      </c>
      <c r="F6" s="2">
        <f>C6*C8</f>
        <v>3.7827999999999999</v>
      </c>
      <c r="J6" s="2" t="s">
        <v>32</v>
      </c>
      <c r="K6" s="10">
        <v>1.93</v>
      </c>
      <c r="L6" s="2">
        <v>34.08</v>
      </c>
      <c r="M6" s="2">
        <v>1.96</v>
      </c>
    </row>
    <row r="7" spans="2:13" ht="40.200000000000003" thickBot="1" x14ac:dyDescent="0.55000000000000004">
      <c r="B7" s="3" t="s">
        <v>10</v>
      </c>
      <c r="C7" s="7">
        <f>SUM(L6)</f>
        <v>34.08</v>
      </c>
      <c r="E7" s="3" t="s">
        <v>2</v>
      </c>
      <c r="F7">
        <f>(C10-C9)*C11</f>
        <v>0</v>
      </c>
      <c r="J7" s="2" t="s">
        <v>33</v>
      </c>
      <c r="K7" s="2">
        <v>4.43</v>
      </c>
      <c r="L7" s="2">
        <v>74.8</v>
      </c>
      <c r="M7" s="2">
        <v>0.56999999999999995</v>
      </c>
    </row>
    <row r="8" spans="2:13" ht="40.049999999999997" customHeight="1" thickBot="1" x14ac:dyDescent="0.55000000000000004">
      <c r="B8" s="3" t="s">
        <v>8</v>
      </c>
      <c r="C8" s="4">
        <f>M6</f>
        <v>1.96</v>
      </c>
      <c r="E8" s="3" t="s">
        <v>11</v>
      </c>
      <c r="F8">
        <f>IF(F7&gt;0,F7/C10*C7,IF(F7=0,0,F7/C9*C6))</f>
        <v>0</v>
      </c>
      <c r="J8" s="2" t="s">
        <v>34</v>
      </c>
      <c r="K8" s="2">
        <v>0.39</v>
      </c>
      <c r="L8" s="2">
        <v>27.47</v>
      </c>
      <c r="M8" s="2">
        <v>3.2</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3.7827999999999999</v>
      </c>
    </row>
    <row r="14" spans="2:13" ht="36.6" customHeight="1" thickBot="1" x14ac:dyDescent="0.55000000000000004">
      <c r="J14" s="8"/>
      <c r="K14" s="8"/>
      <c r="L14" s="8"/>
      <c r="M14" s="8"/>
    </row>
    <row r="15" spans="2:13" ht="40.200000000000003" thickTop="1" x14ac:dyDescent="0.5">
      <c r="E15" s="3" t="s">
        <v>3</v>
      </c>
      <c r="J15" s="2" t="s">
        <v>15</v>
      </c>
      <c r="K15" s="10">
        <f>SUM(K6:K14)</f>
        <v>6.7499999999999991</v>
      </c>
      <c r="L15" s="2">
        <f>SUM(L6:L14)</f>
        <v>136.35</v>
      </c>
    </row>
    <row r="16" spans="2:13" ht="178.2" x14ac:dyDescent="0.5">
      <c r="E16" s="3" t="s">
        <v>9</v>
      </c>
    </row>
  </sheetData>
  <mergeCells count="1">
    <mergeCell ref="K4:L4"/>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1C6D-8AFD-4F26-8FC9-96A3FA8E4E3B}">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2025</v>
      </c>
      <c r="K5" s="9" t="s">
        <v>26</v>
      </c>
      <c r="L5" s="9" t="s">
        <v>27</v>
      </c>
      <c r="M5" s="9" t="s">
        <v>28</v>
      </c>
    </row>
    <row r="6" spans="2:13" ht="40.049999999999997" customHeight="1" thickBot="1" x14ac:dyDescent="0.55000000000000004">
      <c r="B6" s="3" t="s">
        <v>5</v>
      </c>
      <c r="C6" s="11">
        <f>K7</f>
        <v>4.43</v>
      </c>
      <c r="E6" s="3" t="s">
        <v>12</v>
      </c>
      <c r="F6" s="2">
        <f>C6*C8</f>
        <v>2.5250999999999997</v>
      </c>
      <c r="J6" s="2" t="s">
        <v>32</v>
      </c>
      <c r="K6" s="10">
        <v>1.93</v>
      </c>
      <c r="L6" s="2">
        <v>34.08</v>
      </c>
      <c r="M6" s="2">
        <v>1.96</v>
      </c>
    </row>
    <row r="7" spans="2:13" ht="40.200000000000003" thickBot="1" x14ac:dyDescent="0.55000000000000004">
      <c r="B7" s="3" t="s">
        <v>10</v>
      </c>
      <c r="C7" s="7">
        <f>SUM(L7)</f>
        <v>74.8</v>
      </c>
      <c r="E7" s="3" t="s">
        <v>2</v>
      </c>
      <c r="F7">
        <f>(C10-C9)*C11</f>
        <v>0</v>
      </c>
      <c r="J7" s="2" t="s">
        <v>33</v>
      </c>
      <c r="K7" s="2">
        <v>4.43</v>
      </c>
      <c r="L7" s="2">
        <v>74.8</v>
      </c>
      <c r="M7" s="2">
        <v>0.56999999999999995</v>
      </c>
    </row>
    <row r="8" spans="2:13" ht="40.049999999999997" customHeight="1" thickBot="1" x14ac:dyDescent="0.55000000000000004">
      <c r="B8" s="3" t="s">
        <v>8</v>
      </c>
      <c r="C8" s="4">
        <f>M7</f>
        <v>0.56999999999999995</v>
      </c>
      <c r="E8" s="3" t="s">
        <v>11</v>
      </c>
      <c r="F8">
        <f>IF(F7&gt;0,F7/C10*C7,IF(F7=0,0,F7/C9*C6))</f>
        <v>0</v>
      </c>
      <c r="J8" s="2" t="s">
        <v>34</v>
      </c>
      <c r="K8" s="2">
        <v>0.39</v>
      </c>
      <c r="L8" s="2">
        <v>27.47</v>
      </c>
      <c r="M8" s="2">
        <v>3.2</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2.5250999999999997</v>
      </c>
    </row>
    <row r="14" spans="2:13" ht="36.6" customHeight="1" thickBot="1" x14ac:dyDescent="0.55000000000000004">
      <c r="J14" s="8"/>
      <c r="K14" s="8"/>
      <c r="L14" s="8"/>
      <c r="M14" s="8"/>
    </row>
    <row r="15" spans="2:13" ht="40.200000000000003" thickTop="1" x14ac:dyDescent="0.5">
      <c r="E15" s="3" t="s">
        <v>3</v>
      </c>
      <c r="J15" s="2" t="s">
        <v>15</v>
      </c>
      <c r="K15" s="10">
        <f>SUM(K6:K14)</f>
        <v>6.7499999999999991</v>
      </c>
      <c r="L15" s="2">
        <f>SUM(L6:L14)</f>
        <v>136.35</v>
      </c>
    </row>
    <row r="16" spans="2:13" ht="178.2" x14ac:dyDescent="0.5">
      <c r="E16" s="3" t="s">
        <v>9</v>
      </c>
    </row>
  </sheetData>
  <mergeCells count="1">
    <mergeCell ref="K4:L4"/>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81D16-D247-408E-9797-EAA36672228A}">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2025</v>
      </c>
      <c r="K5" s="9" t="s">
        <v>26</v>
      </c>
      <c r="L5" s="9" t="s">
        <v>27</v>
      </c>
      <c r="M5" s="9" t="s">
        <v>28</v>
      </c>
    </row>
    <row r="6" spans="2:13" ht="40.049999999999997" customHeight="1" thickBot="1" x14ac:dyDescent="0.55000000000000004">
      <c r="B6" s="3" t="s">
        <v>5</v>
      </c>
      <c r="C6" s="11">
        <f>K8</f>
        <v>0.39</v>
      </c>
      <c r="E6" s="3" t="s">
        <v>12</v>
      </c>
      <c r="F6" s="2">
        <f>C6*C8</f>
        <v>1.2480000000000002</v>
      </c>
      <c r="J6" s="2" t="s">
        <v>32</v>
      </c>
      <c r="K6" s="10">
        <v>1.93</v>
      </c>
      <c r="L6" s="2">
        <v>34.08</v>
      </c>
      <c r="M6" s="2">
        <v>1.96</v>
      </c>
    </row>
    <row r="7" spans="2:13" ht="40.200000000000003" thickBot="1" x14ac:dyDescent="0.55000000000000004">
      <c r="B7" s="3" t="s">
        <v>10</v>
      </c>
      <c r="C7" s="7">
        <f>SUM(L8)</f>
        <v>27.47</v>
      </c>
      <c r="E7" s="3" t="s">
        <v>2</v>
      </c>
      <c r="F7">
        <f>(C10-C9)*C11</f>
        <v>0</v>
      </c>
      <c r="J7" s="2" t="s">
        <v>33</v>
      </c>
      <c r="K7" s="2">
        <v>4.43</v>
      </c>
      <c r="L7" s="2">
        <v>74.8</v>
      </c>
      <c r="M7" s="2">
        <v>0.56999999999999995</v>
      </c>
    </row>
    <row r="8" spans="2:13" ht="40.049999999999997" customHeight="1" thickBot="1" x14ac:dyDescent="0.55000000000000004">
      <c r="B8" s="3" t="s">
        <v>8</v>
      </c>
      <c r="C8" s="4">
        <f>M8</f>
        <v>3.2</v>
      </c>
      <c r="E8" s="3" t="s">
        <v>11</v>
      </c>
      <c r="F8">
        <f>IF(F7&gt;0,F7/C10*C7,IF(F7=0,0,F7/C9*C6))</f>
        <v>0</v>
      </c>
      <c r="J8" s="2" t="s">
        <v>34</v>
      </c>
      <c r="K8" s="2">
        <v>0.39</v>
      </c>
      <c r="L8" s="2">
        <v>27.47</v>
      </c>
      <c r="M8" s="2">
        <v>3.2</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1.2480000000000002</v>
      </c>
    </row>
    <row r="14" spans="2:13" ht="36.6" customHeight="1" thickBot="1" x14ac:dyDescent="0.55000000000000004">
      <c r="J14" s="8"/>
      <c r="K14" s="8"/>
      <c r="L14" s="8"/>
      <c r="M14" s="8"/>
    </row>
    <row r="15" spans="2:13" ht="40.200000000000003" thickTop="1" x14ac:dyDescent="0.5">
      <c r="E15" s="3" t="s">
        <v>3</v>
      </c>
      <c r="J15" s="2" t="s">
        <v>15</v>
      </c>
      <c r="K15" s="10">
        <f>SUM(K6:K14)</f>
        <v>6.7499999999999991</v>
      </c>
      <c r="L15" s="2">
        <f>SUM(L6:L14)</f>
        <v>136.35</v>
      </c>
    </row>
    <row r="16" spans="2:13" ht="178.2" x14ac:dyDescent="0.5">
      <c r="E16" s="3" t="s">
        <v>9</v>
      </c>
    </row>
  </sheetData>
  <mergeCells count="1">
    <mergeCell ref="K4:L4"/>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6756C-067F-42FB-87AD-503100461491}">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K9</f>
        <v>5.05</v>
      </c>
      <c r="E6" s="3" t="s">
        <v>12</v>
      </c>
      <c r="F6" s="2">
        <f>C6*C8</f>
        <v>21.512999999999998</v>
      </c>
      <c r="J6" s="2" t="s">
        <v>16</v>
      </c>
      <c r="K6" s="10">
        <v>5</v>
      </c>
      <c r="L6" s="2">
        <v>31.48</v>
      </c>
      <c r="M6" s="2">
        <v>4.29</v>
      </c>
    </row>
    <row r="7" spans="2:13" ht="40.200000000000003" thickBot="1" x14ac:dyDescent="0.55000000000000004">
      <c r="B7" s="3" t="s">
        <v>10</v>
      </c>
      <c r="C7" s="7">
        <f>L9</f>
        <v>72.94</v>
      </c>
      <c r="E7" s="3" t="s">
        <v>2</v>
      </c>
      <c r="F7">
        <f>(C10-C9)*C11</f>
        <v>0</v>
      </c>
      <c r="J7" s="2" t="s">
        <v>17</v>
      </c>
      <c r="L7" s="2">
        <v>25.38</v>
      </c>
    </row>
    <row r="8" spans="2:13" ht="40.049999999999997" customHeight="1" thickBot="1" x14ac:dyDescent="0.55000000000000004">
      <c r="B8" s="3" t="s">
        <v>8</v>
      </c>
      <c r="C8" s="4">
        <f>M9</f>
        <v>4.26</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21.512999999999998</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1E295-6DCB-4B08-945F-0E7F7DC931F1}">
  <dimension ref="B2:M16"/>
  <sheetViews>
    <sheetView zoomScale="70" zoomScaleNormal="70" workbookViewId="0">
      <selection activeCell="E16" sqref="E16"/>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K10</f>
        <v>1.1200000000000001</v>
      </c>
      <c r="E6" s="3" t="s">
        <v>12</v>
      </c>
      <c r="F6" s="2">
        <f>C6*C8</f>
        <v>3.6848000000000005</v>
      </c>
      <c r="J6" s="2" t="s">
        <v>16</v>
      </c>
      <c r="K6" s="10">
        <v>5</v>
      </c>
      <c r="L6" s="2">
        <v>31.48</v>
      </c>
      <c r="M6" s="2">
        <v>4.29</v>
      </c>
    </row>
    <row r="7" spans="2:13" ht="40.200000000000003" thickBot="1" x14ac:dyDescent="0.55000000000000004">
      <c r="B7" s="3" t="s">
        <v>10</v>
      </c>
      <c r="C7" s="7">
        <f>SUM(L10:L11)</f>
        <v>28.53</v>
      </c>
      <c r="E7" s="3" t="s">
        <v>2</v>
      </c>
      <c r="F7">
        <f>(C10-C9)*C11</f>
        <v>0</v>
      </c>
      <c r="J7" s="2" t="s">
        <v>17</v>
      </c>
      <c r="L7" s="2">
        <v>25.38</v>
      </c>
    </row>
    <row r="8" spans="2:13" ht="40.049999999999997" customHeight="1" thickBot="1" x14ac:dyDescent="0.55000000000000004">
      <c r="B8" s="3" t="s">
        <v>8</v>
      </c>
      <c r="C8" s="4">
        <f>M10</f>
        <v>3.29</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3.6848000000000005</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E5A31-B90E-4A3B-A89A-64CE16394726}">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K12</f>
        <v>2.79</v>
      </c>
      <c r="E6" s="3" t="s">
        <v>12</v>
      </c>
      <c r="F6" s="2">
        <f>C6*C8</f>
        <v>22.766400000000001</v>
      </c>
      <c r="J6" s="2" t="s">
        <v>16</v>
      </c>
      <c r="K6" s="10">
        <v>5</v>
      </c>
      <c r="L6" s="2">
        <v>31.48</v>
      </c>
      <c r="M6" s="2">
        <v>4.29</v>
      </c>
    </row>
    <row r="7" spans="2:13" ht="40.200000000000003" thickBot="1" x14ac:dyDescent="0.55000000000000004">
      <c r="B7" s="3" t="s">
        <v>10</v>
      </c>
      <c r="C7" s="7">
        <f>SUM(L12)</f>
        <v>69.61</v>
      </c>
      <c r="E7" s="3" t="s">
        <v>2</v>
      </c>
      <c r="F7">
        <f>(C10-C9)*C11</f>
        <v>0</v>
      </c>
      <c r="J7" s="2" t="s">
        <v>17</v>
      </c>
      <c r="L7" s="2">
        <v>25.38</v>
      </c>
    </row>
    <row r="8" spans="2:13" ht="40.049999999999997" customHeight="1" thickBot="1" x14ac:dyDescent="0.55000000000000004">
      <c r="B8" s="3" t="s">
        <v>8</v>
      </c>
      <c r="C8" s="4">
        <f>M12</f>
        <v>8.16</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22.766400000000001</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F872E-9FE5-403F-8074-01C07ECCBFFB}">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K13</f>
        <v>4.88</v>
      </c>
      <c r="E6" s="3" t="s">
        <v>12</v>
      </c>
      <c r="F6" s="2">
        <f>C6*C8</f>
        <v>24.595199999999998</v>
      </c>
      <c r="J6" s="2" t="s">
        <v>16</v>
      </c>
      <c r="K6" s="10">
        <v>5</v>
      </c>
      <c r="L6" s="2">
        <v>31.48</v>
      </c>
      <c r="M6" s="2">
        <v>4.29</v>
      </c>
    </row>
    <row r="7" spans="2:13" ht="40.200000000000003" thickBot="1" x14ac:dyDescent="0.55000000000000004">
      <c r="B7" s="3" t="s">
        <v>10</v>
      </c>
      <c r="C7" s="7">
        <f>SUM(L13)</f>
        <v>39.79</v>
      </c>
      <c r="E7" s="3" t="s">
        <v>2</v>
      </c>
      <c r="F7">
        <f>(C10-C9)*C11</f>
        <v>0</v>
      </c>
      <c r="J7" s="2" t="s">
        <v>17</v>
      </c>
      <c r="L7" s="2">
        <v>25.38</v>
      </c>
    </row>
    <row r="8" spans="2:13" ht="40.049999999999997" customHeight="1" thickBot="1" x14ac:dyDescent="0.55000000000000004">
      <c r="B8" s="3" t="s">
        <v>8</v>
      </c>
      <c r="C8" s="4">
        <f>M13</f>
        <v>5.04</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24.595199999999998</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AF516-2FC9-4F49-9788-5E473D1BCB39}">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2023</v>
      </c>
      <c r="K5" s="9" t="s">
        <v>26</v>
      </c>
      <c r="L5" s="9" t="s">
        <v>27</v>
      </c>
      <c r="M5" s="9" t="s">
        <v>28</v>
      </c>
    </row>
    <row r="6" spans="2:13" ht="40.049999999999997" customHeight="1" thickBot="1" x14ac:dyDescent="0.55000000000000004">
      <c r="B6" s="3" t="s">
        <v>5</v>
      </c>
      <c r="C6" s="11">
        <f>K14</f>
        <v>1.57</v>
      </c>
      <c r="E6" s="3" t="s">
        <v>12</v>
      </c>
      <c r="F6" s="2">
        <f>C6*C8</f>
        <v>11.759300000000001</v>
      </c>
      <c r="J6" s="2" t="s">
        <v>16</v>
      </c>
      <c r="K6" s="10">
        <v>5</v>
      </c>
      <c r="L6" s="2">
        <v>31.48</v>
      </c>
      <c r="M6" s="2">
        <v>4.29</v>
      </c>
    </row>
    <row r="7" spans="2:13" ht="40.200000000000003" thickBot="1" x14ac:dyDescent="0.55000000000000004">
      <c r="B7" s="3" t="s">
        <v>10</v>
      </c>
      <c r="C7" s="7">
        <f>SUM(L14)</f>
        <v>30.79</v>
      </c>
      <c r="E7" s="3" t="s">
        <v>2</v>
      </c>
      <c r="F7">
        <f>(C10-C9)*C11</f>
        <v>0</v>
      </c>
      <c r="J7" s="2" t="s">
        <v>17</v>
      </c>
      <c r="L7" s="2">
        <v>25.38</v>
      </c>
    </row>
    <row r="8" spans="2:13" ht="40.049999999999997" customHeight="1" thickBot="1" x14ac:dyDescent="0.55000000000000004">
      <c r="B8" s="3" t="s">
        <v>8</v>
      </c>
      <c r="C8" s="4">
        <f>M14</f>
        <v>7.49</v>
      </c>
      <c r="E8" s="3" t="s">
        <v>11</v>
      </c>
      <c r="F8">
        <f>IF(F7&gt;0,F7/C10*C7,IF(F7=0,0,F7/C9*C6))</f>
        <v>0</v>
      </c>
      <c r="J8" s="2" t="s">
        <v>18</v>
      </c>
      <c r="L8" s="2">
        <v>29.88</v>
      </c>
    </row>
    <row r="9" spans="2:13" ht="40.049999999999997" customHeight="1" thickBot="1" x14ac:dyDescent="0.55000000000000004">
      <c r="B9" s="3" t="s">
        <v>6</v>
      </c>
      <c r="C9" s="4"/>
      <c r="E9" s="13" t="s">
        <v>35</v>
      </c>
      <c r="J9" s="2" t="s">
        <v>20</v>
      </c>
      <c r="K9" s="2">
        <v>5.05</v>
      </c>
      <c r="L9" s="2">
        <v>72.94</v>
      </c>
      <c r="M9" s="2">
        <v>4.26</v>
      </c>
    </row>
    <row r="10" spans="2:13" ht="40.049999999999997" customHeight="1" thickBot="1" x14ac:dyDescent="0.55000000000000004">
      <c r="B10" s="3" t="s">
        <v>7</v>
      </c>
      <c r="C10" s="5"/>
      <c r="J10" s="2" t="s">
        <v>19</v>
      </c>
      <c r="K10" s="2">
        <v>1.1200000000000001</v>
      </c>
      <c r="L10" s="2">
        <v>23.41</v>
      </c>
      <c r="M10" s="2">
        <v>3.29</v>
      </c>
    </row>
    <row r="11" spans="2:13" ht="40.049999999999997" customHeight="1" thickBot="1" x14ac:dyDescent="0.55000000000000004">
      <c r="B11" s="3" t="s">
        <v>1</v>
      </c>
      <c r="C11" s="4"/>
      <c r="E11" s="3" t="s">
        <v>14</v>
      </c>
      <c r="J11" s="2" t="s">
        <v>21</v>
      </c>
      <c r="L11" s="2">
        <v>5.12</v>
      </c>
    </row>
    <row r="12" spans="2:13" ht="40.049999999999997" customHeight="1" thickBot="1" x14ac:dyDescent="0.55000000000000004">
      <c r="J12" s="2" t="s">
        <v>22</v>
      </c>
      <c r="K12" s="2">
        <v>2.79</v>
      </c>
      <c r="L12" s="2">
        <v>69.61</v>
      </c>
      <c r="M12" s="2">
        <v>8.16</v>
      </c>
    </row>
    <row r="13" spans="2:13" ht="40.049999999999997" customHeight="1" thickBot="1" x14ac:dyDescent="0.55000000000000004">
      <c r="B13" s="3" t="s">
        <v>13</v>
      </c>
      <c r="C13" s="6">
        <f>F6+F8</f>
        <v>11.759300000000001</v>
      </c>
      <c r="J13" s="2" t="s">
        <v>23</v>
      </c>
      <c r="K13" s="2">
        <v>4.88</v>
      </c>
      <c r="L13" s="2">
        <v>39.79</v>
      </c>
      <c r="M13" s="2">
        <v>5.04</v>
      </c>
    </row>
    <row r="14" spans="2:13" ht="36.6" customHeight="1" thickBot="1" x14ac:dyDescent="0.55000000000000004">
      <c r="J14" s="8" t="s">
        <v>24</v>
      </c>
      <c r="K14" s="8">
        <v>1.57</v>
      </c>
      <c r="L14" s="8">
        <v>30.79</v>
      </c>
      <c r="M14" s="8">
        <v>7.49</v>
      </c>
    </row>
    <row r="15" spans="2:13" ht="40.200000000000003" thickTop="1" x14ac:dyDescent="0.5">
      <c r="E15" s="3" t="s">
        <v>3</v>
      </c>
      <c r="J15" s="2" t="s">
        <v>15</v>
      </c>
      <c r="K15" s="2">
        <f>SUM(K6:K14)</f>
        <v>20.41</v>
      </c>
      <c r="L15" s="2">
        <f>SUM(L6:L14)</f>
        <v>328.40000000000003</v>
      </c>
    </row>
    <row r="16" spans="2:13" ht="178.2" x14ac:dyDescent="0.5">
      <c r="E16" s="3" t="s">
        <v>9</v>
      </c>
    </row>
  </sheetData>
  <mergeCells count="1">
    <mergeCell ref="K4:L4"/>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34395-61C6-4BC6-9130-541282C564AF}">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2024</v>
      </c>
      <c r="K5" s="9" t="s">
        <v>26</v>
      </c>
      <c r="L5" s="9" t="s">
        <v>27</v>
      </c>
      <c r="M5" s="9" t="s">
        <v>28</v>
      </c>
    </row>
    <row r="6" spans="2:13" ht="40.049999999999997" customHeight="1" thickBot="1" x14ac:dyDescent="0.55000000000000004">
      <c r="B6" s="3" t="s">
        <v>5</v>
      </c>
      <c r="C6" s="11">
        <f>K6</f>
        <v>2.11</v>
      </c>
      <c r="E6" s="3" t="s">
        <v>12</v>
      </c>
      <c r="F6" s="2">
        <f>C6*C8</f>
        <v>5.0429000000000004</v>
      </c>
      <c r="J6" s="2" t="s">
        <v>29</v>
      </c>
      <c r="K6" s="10">
        <v>2.11</v>
      </c>
      <c r="L6" s="2">
        <v>35.83</v>
      </c>
      <c r="M6" s="2">
        <v>2.39</v>
      </c>
    </row>
    <row r="7" spans="2:13" ht="40.200000000000003" thickBot="1" x14ac:dyDescent="0.55000000000000004">
      <c r="B7" s="3" t="s">
        <v>10</v>
      </c>
      <c r="C7" s="7">
        <f>SUM(L6)</f>
        <v>35.83</v>
      </c>
      <c r="E7" s="3" t="s">
        <v>2</v>
      </c>
      <c r="F7">
        <f>(C10-C9)*C11</f>
        <v>0</v>
      </c>
      <c r="J7" s="2" t="s">
        <v>30</v>
      </c>
      <c r="K7" s="2">
        <v>6.14</v>
      </c>
      <c r="L7" s="2">
        <v>80.56</v>
      </c>
      <c r="M7" s="2">
        <v>2.36</v>
      </c>
    </row>
    <row r="8" spans="2:13" ht="40.049999999999997" customHeight="1" thickBot="1" x14ac:dyDescent="0.55000000000000004">
      <c r="B8" s="3" t="s">
        <v>8</v>
      </c>
      <c r="C8" s="4">
        <f>M6</f>
        <v>2.39</v>
      </c>
      <c r="E8" s="3" t="s">
        <v>11</v>
      </c>
      <c r="F8">
        <f>IF(F7&gt;0,F7/C10*C7,IF(F7=0,0,F7/C9*C6))</f>
        <v>0</v>
      </c>
      <c r="J8" s="2" t="s">
        <v>31</v>
      </c>
      <c r="K8" s="2">
        <v>2.83</v>
      </c>
      <c r="L8" s="2">
        <v>60.79</v>
      </c>
      <c r="M8" s="2">
        <v>2.37</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5.0429000000000004</v>
      </c>
    </row>
    <row r="14" spans="2:13" ht="36.6" customHeight="1" thickBot="1" x14ac:dyDescent="0.55000000000000004">
      <c r="J14" s="8"/>
      <c r="K14" s="8"/>
      <c r="L14" s="8"/>
      <c r="M14" s="8"/>
    </row>
    <row r="15" spans="2:13" ht="40.200000000000003" thickTop="1" x14ac:dyDescent="0.5">
      <c r="E15" s="3" t="s">
        <v>3</v>
      </c>
      <c r="J15" s="2" t="s">
        <v>15</v>
      </c>
      <c r="K15" s="10">
        <f>SUM(K6:K14)</f>
        <v>11.08</v>
      </c>
      <c r="L15" s="2">
        <f>SUM(L6:L14)</f>
        <v>177.18</v>
      </c>
    </row>
    <row r="16" spans="2:13" ht="178.2" x14ac:dyDescent="0.5">
      <c r="E16" s="3" t="s">
        <v>9</v>
      </c>
    </row>
  </sheetData>
  <mergeCells count="1">
    <mergeCell ref="K4:L4"/>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3521F-A127-45C1-BAB4-3B1D140A3C5A}">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2024</v>
      </c>
      <c r="K5" s="9" t="s">
        <v>26</v>
      </c>
      <c r="L5" s="9" t="s">
        <v>27</v>
      </c>
      <c r="M5" s="9" t="s">
        <v>28</v>
      </c>
    </row>
    <row r="6" spans="2:13" ht="40.049999999999997" customHeight="1" thickBot="1" x14ac:dyDescent="0.55000000000000004">
      <c r="B6" s="3" t="s">
        <v>5</v>
      </c>
      <c r="C6" s="11">
        <f>K7</f>
        <v>6.14</v>
      </c>
      <c r="E6" s="3" t="s">
        <v>12</v>
      </c>
      <c r="F6" s="2">
        <f>C6*C8</f>
        <v>14.490399999999999</v>
      </c>
      <c r="J6" s="2" t="s">
        <v>29</v>
      </c>
      <c r="K6" s="10">
        <v>2.11</v>
      </c>
      <c r="L6" s="2">
        <v>35.83</v>
      </c>
      <c r="M6" s="2">
        <v>2.39</v>
      </c>
    </row>
    <row r="7" spans="2:13" ht="40.200000000000003" thickBot="1" x14ac:dyDescent="0.55000000000000004">
      <c r="B7" s="3" t="s">
        <v>10</v>
      </c>
      <c r="C7" s="7">
        <f>SUM(L7)</f>
        <v>80.56</v>
      </c>
      <c r="E7" s="3" t="s">
        <v>2</v>
      </c>
      <c r="F7">
        <f>(C10-C9)*C11</f>
        <v>0</v>
      </c>
      <c r="J7" s="2" t="s">
        <v>30</v>
      </c>
      <c r="K7" s="2">
        <v>6.14</v>
      </c>
      <c r="L7" s="2">
        <v>80.56</v>
      </c>
      <c r="M7" s="2">
        <v>2.36</v>
      </c>
    </row>
    <row r="8" spans="2:13" ht="40.049999999999997" customHeight="1" thickBot="1" x14ac:dyDescent="0.55000000000000004">
      <c r="B8" s="3" t="s">
        <v>8</v>
      </c>
      <c r="C8" s="4">
        <f>M7</f>
        <v>2.36</v>
      </c>
      <c r="E8" s="3" t="s">
        <v>11</v>
      </c>
      <c r="F8">
        <f>IF(F7&gt;0,F7/C10*C7,IF(F7=0,0,F7/C9*C6))</f>
        <v>0</v>
      </c>
      <c r="J8" s="2" t="s">
        <v>31</v>
      </c>
      <c r="K8" s="2">
        <v>2.83</v>
      </c>
      <c r="L8" s="2">
        <v>60.79</v>
      </c>
      <c r="M8" s="2">
        <v>2.37</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14.490399999999999</v>
      </c>
    </row>
    <row r="14" spans="2:13" ht="36.6" customHeight="1" thickBot="1" x14ac:dyDescent="0.55000000000000004">
      <c r="J14" s="8"/>
      <c r="K14" s="8"/>
      <c r="L14" s="8"/>
      <c r="M14" s="8"/>
    </row>
    <row r="15" spans="2:13" ht="40.200000000000003" thickTop="1" x14ac:dyDescent="0.5">
      <c r="E15" s="3" t="s">
        <v>3</v>
      </c>
      <c r="J15" s="2" t="s">
        <v>15</v>
      </c>
      <c r="K15" s="10">
        <f>SUM(K6:K14)</f>
        <v>11.08</v>
      </c>
      <c r="L15" s="2">
        <f>SUM(L6:L14)</f>
        <v>177.18</v>
      </c>
    </row>
    <row r="16" spans="2:13" ht="178.2" x14ac:dyDescent="0.5">
      <c r="E16" s="3" t="s">
        <v>9</v>
      </c>
    </row>
  </sheetData>
  <mergeCells count="1">
    <mergeCell ref="K4:L4"/>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13E8F-9C61-4FBB-9094-C5A06F42674B}">
  <dimension ref="B2:M16"/>
  <sheetViews>
    <sheetView zoomScale="70" zoomScaleNormal="70" workbookViewId="0">
      <selection activeCell="E9" sqref="E9"/>
    </sheetView>
  </sheetViews>
  <sheetFormatPr defaultColWidth="10.7265625" defaultRowHeight="19.8" x14ac:dyDescent="0.5"/>
  <cols>
    <col min="1" max="1" width="10.7265625" style="2"/>
    <col min="2" max="2" width="52.1796875" style="3" customWidth="1"/>
    <col min="3" max="3" width="12.453125" style="2" bestFit="1" customWidth="1"/>
    <col min="4" max="4" width="4.36328125" style="2" customWidth="1"/>
    <col min="5" max="5" width="37.54296875" style="3" customWidth="1"/>
    <col min="6" max="6" width="12.453125" style="2" bestFit="1" customWidth="1"/>
    <col min="7" max="7" width="2.54296875" style="2" customWidth="1"/>
    <col min="8" max="8" width="38.54296875" style="3" customWidth="1"/>
    <col min="9" max="9" width="10.7265625" style="2"/>
    <col min="10" max="10" width="20.453125" style="2" customWidth="1"/>
    <col min="11" max="11" width="16" style="2" customWidth="1"/>
    <col min="12" max="12" width="14.54296875" style="2" customWidth="1"/>
    <col min="13" max="13" width="22.08984375" style="2" bestFit="1" customWidth="1"/>
    <col min="14" max="14" width="17.36328125" style="2" customWidth="1"/>
    <col min="15" max="16384" width="10.7265625" style="2"/>
  </cols>
  <sheetData>
    <row r="2" spans="2:13" x14ac:dyDescent="0.5">
      <c r="B2" s="1" t="s">
        <v>0</v>
      </c>
    </row>
    <row r="4" spans="2:13" x14ac:dyDescent="0.5">
      <c r="B4" s="3" t="s">
        <v>4</v>
      </c>
      <c r="K4" s="12" t="s">
        <v>25</v>
      </c>
      <c r="L4" s="12"/>
    </row>
    <row r="5" spans="2:13" ht="20.399999999999999" thickBot="1" x14ac:dyDescent="0.55000000000000004">
      <c r="J5" s="9">
        <v>2024</v>
      </c>
      <c r="K5" s="9" t="s">
        <v>26</v>
      </c>
      <c r="L5" s="9" t="s">
        <v>27</v>
      </c>
      <c r="M5" s="9" t="s">
        <v>28</v>
      </c>
    </row>
    <row r="6" spans="2:13" ht="40.049999999999997" customHeight="1" thickBot="1" x14ac:dyDescent="0.55000000000000004">
      <c r="B6" s="3" t="s">
        <v>5</v>
      </c>
      <c r="C6" s="11">
        <f>K8</f>
        <v>2.83</v>
      </c>
      <c r="E6" s="3" t="s">
        <v>12</v>
      </c>
      <c r="F6" s="2">
        <f>C6*C8</f>
        <v>6.7071000000000005</v>
      </c>
      <c r="J6" s="2" t="s">
        <v>29</v>
      </c>
      <c r="K6" s="10">
        <v>2.11</v>
      </c>
      <c r="L6" s="2">
        <v>35.83</v>
      </c>
      <c r="M6" s="2">
        <v>2.39</v>
      </c>
    </row>
    <row r="7" spans="2:13" ht="40.200000000000003" thickBot="1" x14ac:dyDescent="0.55000000000000004">
      <c r="B7" s="3" t="s">
        <v>10</v>
      </c>
      <c r="C7" s="7">
        <f>SUM(L8)</f>
        <v>60.79</v>
      </c>
      <c r="E7" s="3" t="s">
        <v>2</v>
      </c>
      <c r="F7">
        <f>(C10-C9)*C11</f>
        <v>0</v>
      </c>
      <c r="J7" s="2" t="s">
        <v>30</v>
      </c>
      <c r="K7" s="2">
        <v>6.14</v>
      </c>
      <c r="L7" s="2">
        <v>80.56</v>
      </c>
      <c r="M7" s="2">
        <v>2.36</v>
      </c>
    </row>
    <row r="8" spans="2:13" ht="40.049999999999997" customHeight="1" thickBot="1" x14ac:dyDescent="0.55000000000000004">
      <c r="B8" s="3" t="s">
        <v>8</v>
      </c>
      <c r="C8" s="4">
        <f>M8</f>
        <v>2.37</v>
      </c>
      <c r="E8" s="3" t="s">
        <v>11</v>
      </c>
      <c r="F8">
        <f>IF(F7&gt;0,F7/C10*C7,IF(F7=0,0,F7/C9*C6))</f>
        <v>0</v>
      </c>
      <c r="J8" s="2" t="s">
        <v>31</v>
      </c>
      <c r="K8" s="2">
        <v>2.83</v>
      </c>
      <c r="L8" s="2">
        <v>60.79</v>
      </c>
      <c r="M8" s="2">
        <v>2.37</v>
      </c>
    </row>
    <row r="9" spans="2:13" ht="40.049999999999997" customHeight="1" thickBot="1" x14ac:dyDescent="0.55000000000000004">
      <c r="B9" s="3" t="s">
        <v>6</v>
      </c>
      <c r="C9" s="4"/>
      <c r="E9" s="13" t="s">
        <v>35</v>
      </c>
    </row>
    <row r="10" spans="2:13" ht="40.049999999999997" customHeight="1" thickBot="1" x14ac:dyDescent="0.55000000000000004">
      <c r="B10" s="3" t="s">
        <v>7</v>
      </c>
      <c r="C10" s="5"/>
    </row>
    <row r="11" spans="2:13" ht="40.049999999999997" customHeight="1" thickBot="1" x14ac:dyDescent="0.55000000000000004">
      <c r="B11" s="3" t="s">
        <v>1</v>
      </c>
      <c r="C11" s="4"/>
      <c r="E11" s="3" t="s">
        <v>14</v>
      </c>
    </row>
    <row r="12" spans="2:13" ht="40.049999999999997" customHeight="1" thickBot="1" x14ac:dyDescent="0.55000000000000004"/>
    <row r="13" spans="2:13" ht="40.049999999999997" customHeight="1" thickBot="1" x14ac:dyDescent="0.55000000000000004">
      <c r="B13" s="3" t="s">
        <v>13</v>
      </c>
      <c r="C13" s="6">
        <f>F6+F8</f>
        <v>6.7071000000000005</v>
      </c>
    </row>
    <row r="14" spans="2:13" ht="36.6" customHeight="1" thickBot="1" x14ac:dyDescent="0.55000000000000004">
      <c r="J14" s="8"/>
      <c r="K14" s="8"/>
      <c r="L14" s="8"/>
      <c r="M14" s="8"/>
    </row>
    <row r="15" spans="2:13" ht="40.200000000000003" thickTop="1" x14ac:dyDescent="0.5">
      <c r="E15" s="3" t="s">
        <v>3</v>
      </c>
      <c r="J15" s="2" t="s">
        <v>15</v>
      </c>
      <c r="K15" s="10">
        <f>SUM(K6:K14)</f>
        <v>11.08</v>
      </c>
      <c r="L15" s="2">
        <f>SUM(L6:L14)</f>
        <v>177.18</v>
      </c>
    </row>
    <row r="16" spans="2:13" ht="178.2" x14ac:dyDescent="0.5">
      <c r="E16" s="3" t="s">
        <v>9</v>
      </c>
    </row>
  </sheetData>
  <mergeCells count="1">
    <mergeCell ref="K4:L4"/>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項目１～3_2023年度(本土）</vt:lpstr>
      <vt:lpstr>項目4_2023年度(大島）</vt:lpstr>
      <vt:lpstr>項目5～6_2023年度(長島）</vt:lpstr>
      <vt:lpstr>項目7_2023年度(原島）</vt:lpstr>
      <vt:lpstr>項目8_2023年度(机島）</vt:lpstr>
      <vt:lpstr>項目9_2023年度(平島）</vt:lpstr>
      <vt:lpstr>項目10_2024年度(本土①）</vt:lpstr>
      <vt:lpstr>項目11_2024年度(本土②）</vt:lpstr>
      <vt:lpstr>項目12_2024年度(本土③）</vt:lpstr>
      <vt:lpstr>項目13_2025年度(本土①）</vt:lpstr>
      <vt:lpstr>項目14_2025年度(本土②）</vt:lpstr>
      <vt:lpstr>項目15_2025年度(本土③）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Tomohiro Kuwae</dc:creator>
  <cp:lastModifiedBy>牟田　直樹</cp:lastModifiedBy>
  <dcterms:created xsi:type="dcterms:W3CDTF">2025-09-29T04:12:36Z</dcterms:created>
  <dcterms:modified xsi:type="dcterms:W3CDTF">2025-10-27T04:01:10Z</dcterms:modified>
</cp:coreProperties>
</file>